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TR\10 Archiv\Wagner\Umsetzung NC Tariff\Veröffentlichungspflichten\2019\"/>
    </mc:Choice>
  </mc:AlternateContent>
  <xr:revisionPtr revIDLastSave="0" documentId="10_ncr:100000_{98608760-8122-4FC3-8776-110F9E599ACA}" xr6:coauthVersionLast="31" xr6:coauthVersionMax="31" xr10:uidLastSave="{00000000-0000-0000-0000-000000000000}"/>
  <bookViews>
    <workbookView xWindow="0" yWindow="0" windowWidth="21570" windowHeight="9495" activeTab="1" xr2:uid="{00000000-000D-0000-FFFF-FFFF00000000}"/>
  </bookViews>
  <sheets>
    <sheet name="Info" sheetId="2" r:id="rId1"/>
    <sheet name="Simulation" sheetId="1" r:id="rId2"/>
  </sheets>
  <calcPr calcId="179017" iterate="1"/>
</workbook>
</file>

<file path=xl/calcChain.xml><?xml version="1.0" encoding="utf-8"?>
<calcChain xmlns="http://schemas.openxmlformats.org/spreadsheetml/2006/main">
  <c r="C18" i="1" l="1"/>
  <c r="C7" i="1"/>
  <c r="C8" i="1" l="1"/>
  <c r="C23" i="1" l="1"/>
  <c r="C19" i="1"/>
  <c r="C28" i="1" s="1"/>
  <c r="C10" i="1"/>
  <c r="C22" i="1" s="1"/>
  <c r="C11" i="1"/>
  <c r="C27" i="1" s="1"/>
  <c r="C24" i="1" l="1"/>
  <c r="C29" i="1"/>
</calcChain>
</file>

<file path=xl/sharedStrings.xml><?xml version="1.0" encoding="utf-8"?>
<sst xmlns="http://schemas.openxmlformats.org/spreadsheetml/2006/main" count="40" uniqueCount="34">
  <si>
    <t>Simulation</t>
  </si>
  <si>
    <t>Erlösobergrenze [€/a]</t>
  </si>
  <si>
    <t>Anteil Erlösobergrenze entry</t>
  </si>
  <si>
    <t>Anteil Erlösobergrenze exit</t>
  </si>
  <si>
    <t>Einspeiseentgelt [€/kWh/h/a]</t>
  </si>
  <si>
    <t>Ausspeiseentgelt [€/kWh/h/a]</t>
  </si>
  <si>
    <t>prognostizierte Kapazitätsbuchung entry [kWh/h/a]</t>
  </si>
  <si>
    <t>prognostizierte Kapazitätsbuchung exit [kWh/h/a]</t>
  </si>
  <si>
    <t>Veränderung Erlösobergrenze [€/a]</t>
  </si>
  <si>
    <t>Veränderung prognostizierte Kapazitätsbuchung entry [kWh/h/a]</t>
  </si>
  <si>
    <t>Veränderung prognostizierte Kapazitätsbuchung exit [kWh/h/a]</t>
  </si>
  <si>
    <t>Differenz</t>
  </si>
  <si>
    <t>aktuelles Einspeiseentgelt [€/kWh/h/a]</t>
  </si>
  <si>
    <t>simuliertes Einspeiseentgelt [€/kWh/h/a]</t>
  </si>
  <si>
    <t>aktuelles Ausspeiseentgelt [€/kWh/h/a]</t>
  </si>
  <si>
    <t>simuliertes Ausspeiseentgelt [€/kWh/h/a]</t>
  </si>
  <si>
    <t>allowed revenues [€/a]</t>
  </si>
  <si>
    <t>forecasted capacity bookings entry [kWh/h/a]</t>
  </si>
  <si>
    <t>forecasted capacity bookings exit [kWh/h/a]</t>
  </si>
  <si>
    <t>allowed revenues entry ratio</t>
  </si>
  <si>
    <t>allowed revenues exit ratio</t>
  </si>
  <si>
    <t>entry tariff [€/kWh/h/a]</t>
  </si>
  <si>
    <t>exit tariff [€/kWh/h/a]</t>
  </si>
  <si>
    <t>delta allowed revenues [€/a]</t>
  </si>
  <si>
    <t>delta forecasted capacity bookings entry [kWh/h/a]</t>
  </si>
  <si>
    <t>delta forecasted capacity bookings exit [kWh/h/a]</t>
  </si>
  <si>
    <t>current entry tariff [€/kWh/h/a]</t>
  </si>
  <si>
    <t>simulated entry tariff [€/kWh/h/a]</t>
  </si>
  <si>
    <t>current exit tariff [€/kWh/h/a]</t>
  </si>
  <si>
    <t>simulated exit tariff [€/kWh/h/a]</t>
  </si>
  <si>
    <t>delta</t>
  </si>
  <si>
    <t>NEL Gastransport GmbH</t>
  </si>
  <si>
    <t>Date: 01.12.2018</t>
  </si>
  <si>
    <t>Status quo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</si>
</sst>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9" fontId="0" fillId="0" borderId="1" xfId="2" applyFont="1" applyFill="1" applyBorder="1"/>
    <xf numFmtId="2" fontId="0" fillId="0" borderId="0" xfId="1" applyNumberFormat="1" applyFont="1"/>
    <xf numFmtId="2" fontId="0" fillId="0" borderId="0" xfId="0" applyNumberFormat="1"/>
    <xf numFmtId="0" fontId="0" fillId="0" borderId="0" xfId="0" applyBorder="1"/>
    <xf numFmtId="9" fontId="0" fillId="0" borderId="0" xfId="2" applyFont="1" applyFill="1" applyBorder="1"/>
    <xf numFmtId="0" fontId="2" fillId="0" borderId="0" xfId="0" applyFont="1" applyBorder="1"/>
    <xf numFmtId="9" fontId="0" fillId="0" borderId="0" xfId="2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9" fontId="0" fillId="2" borderId="0" xfId="2" applyFont="1" applyFill="1"/>
    <xf numFmtId="0" fontId="0" fillId="0" borderId="0" xfId="0" applyFill="1" applyBorder="1"/>
    <xf numFmtId="0" fontId="0" fillId="0" borderId="0" xfId="0" applyFont="1" applyFill="1" applyBorder="1"/>
    <xf numFmtId="9" fontId="0" fillId="0" borderId="0" xfId="2" applyFont="1" applyFill="1"/>
    <xf numFmtId="43" fontId="0" fillId="2" borderId="0" xfId="3" applyFont="1" applyFill="1"/>
    <xf numFmtId="44" fontId="0" fillId="2" borderId="0" xfId="1" applyFont="1" applyFill="1"/>
    <xf numFmtId="1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4">
    <cellStyle name="Komma" xfId="3" builtin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abSelected="1" workbookViewId="0">
      <selection activeCell="A4" sqref="A4"/>
    </sheetView>
  </sheetViews>
  <sheetFormatPr baseColWidth="10" defaultRowHeight="15" x14ac:dyDescent="0.25"/>
  <cols>
    <col min="1" max="1" width="47.28515625" bestFit="1" customWidth="1"/>
    <col min="2" max="2" width="59.7109375" bestFit="1" customWidth="1"/>
    <col min="3" max="3" width="15.5703125" bestFit="1" customWidth="1"/>
  </cols>
  <sheetData>
    <row r="1" spans="1:5" x14ac:dyDescent="0.25">
      <c r="A1" s="2" t="s">
        <v>32</v>
      </c>
      <c r="B1" s="2"/>
    </row>
    <row r="2" spans="1:5" ht="21" x14ac:dyDescent="0.35">
      <c r="B2" s="21" t="s">
        <v>31</v>
      </c>
      <c r="C2" s="21"/>
    </row>
    <row r="3" spans="1:5" x14ac:dyDescent="0.25">
      <c r="A3" s="2" t="s">
        <v>33</v>
      </c>
      <c r="B3" s="2"/>
      <c r="C3" s="13"/>
    </row>
    <row r="4" spans="1:5" x14ac:dyDescent="0.25">
      <c r="A4" t="s">
        <v>16</v>
      </c>
      <c r="B4" t="s">
        <v>1</v>
      </c>
      <c r="C4" s="19">
        <v>31898868.70865164</v>
      </c>
    </row>
    <row r="5" spans="1:5" x14ac:dyDescent="0.25">
      <c r="A5" t="s">
        <v>17</v>
      </c>
      <c r="B5" t="s">
        <v>6</v>
      </c>
      <c r="C5" s="18">
        <v>15567450</v>
      </c>
    </row>
    <row r="6" spans="1:5" x14ac:dyDescent="0.25">
      <c r="A6" t="s">
        <v>18</v>
      </c>
      <c r="B6" t="s">
        <v>7</v>
      </c>
      <c r="C6" s="18">
        <v>229000</v>
      </c>
    </row>
    <row r="7" spans="1:5" x14ac:dyDescent="0.25">
      <c r="A7" t="s">
        <v>19</v>
      </c>
      <c r="B7" t="s">
        <v>2</v>
      </c>
      <c r="C7" s="17">
        <f>+C5/(C5+C6)</f>
        <v>0.98550307189273534</v>
      </c>
    </row>
    <row r="8" spans="1:5" x14ac:dyDescent="0.25">
      <c r="A8" t="s">
        <v>20</v>
      </c>
      <c r="B8" t="s">
        <v>3</v>
      </c>
      <c r="C8" s="17">
        <f>1-C7</f>
        <v>1.4496928107264662E-2</v>
      </c>
    </row>
    <row r="10" spans="1:5" x14ac:dyDescent="0.25">
      <c r="A10" t="s">
        <v>21</v>
      </c>
      <c r="B10" t="s">
        <v>4</v>
      </c>
      <c r="C10" s="6">
        <f>+SUMPRODUCT(C7:C7,C4:C4)/SUM(C5:C5)</f>
        <v>2.0193694601414647</v>
      </c>
    </row>
    <row r="11" spans="1:5" x14ac:dyDescent="0.25">
      <c r="A11" t="s">
        <v>22</v>
      </c>
      <c r="B11" t="s">
        <v>5</v>
      </c>
      <c r="C11" s="7">
        <f>+C8*C4/C6</f>
        <v>2.0193694601414722</v>
      </c>
    </row>
    <row r="12" spans="1:5" x14ac:dyDescent="0.25">
      <c r="A12" s="3"/>
      <c r="B12" s="3"/>
      <c r="C12" s="4"/>
    </row>
    <row r="14" spans="1:5" x14ac:dyDescent="0.25">
      <c r="A14" s="2" t="s">
        <v>0</v>
      </c>
      <c r="B14" s="2"/>
    </row>
    <row r="15" spans="1:5" x14ac:dyDescent="0.25">
      <c r="A15" t="s">
        <v>23</v>
      </c>
      <c r="B15" t="s">
        <v>8</v>
      </c>
      <c r="C15" s="14">
        <v>1</v>
      </c>
      <c r="E15" s="20"/>
    </row>
    <row r="16" spans="1:5" x14ac:dyDescent="0.25">
      <c r="A16" t="s">
        <v>24</v>
      </c>
      <c r="B16" t="s">
        <v>9</v>
      </c>
      <c r="C16" s="14">
        <v>1</v>
      </c>
      <c r="E16" s="20"/>
    </row>
    <row r="17" spans="1:3" x14ac:dyDescent="0.25">
      <c r="A17" t="s">
        <v>25</v>
      </c>
      <c r="B17" t="s">
        <v>10</v>
      </c>
      <c r="C17" s="14">
        <v>1</v>
      </c>
    </row>
    <row r="18" spans="1:3" x14ac:dyDescent="0.25">
      <c r="A18" t="s">
        <v>19</v>
      </c>
      <c r="B18" t="s">
        <v>2</v>
      </c>
      <c r="C18" s="17">
        <f>+C5*C16/(+C5*C16+C6*C17)</f>
        <v>0.98550307189273534</v>
      </c>
    </row>
    <row r="19" spans="1:3" x14ac:dyDescent="0.25">
      <c r="A19" t="s">
        <v>20</v>
      </c>
      <c r="B19" t="s">
        <v>3</v>
      </c>
      <c r="C19" s="17">
        <f>1-C18</f>
        <v>1.4496928107264662E-2</v>
      </c>
    </row>
    <row r="20" spans="1:3" x14ac:dyDescent="0.25">
      <c r="A20" s="3"/>
      <c r="B20" s="3"/>
      <c r="C20" s="5"/>
    </row>
    <row r="21" spans="1:3" x14ac:dyDescent="0.25">
      <c r="A21" s="8"/>
      <c r="B21" s="8"/>
      <c r="C21" s="9"/>
    </row>
    <row r="22" spans="1:3" x14ac:dyDescent="0.25">
      <c r="A22" t="s">
        <v>26</v>
      </c>
      <c r="B22" s="15" t="s">
        <v>12</v>
      </c>
      <c r="C22" s="7">
        <f>+C10</f>
        <v>2.0193694601414647</v>
      </c>
    </row>
    <row r="23" spans="1:3" x14ac:dyDescent="0.25">
      <c r="A23" t="s">
        <v>27</v>
      </c>
      <c r="B23" s="15" t="s">
        <v>13</v>
      </c>
      <c r="C23" s="7">
        <f>+SUMPRODUCT(C4:C4,C15:C15,C18)/SUMPRODUCT(C5:C5,C16:C16)</f>
        <v>2.0193694601414647</v>
      </c>
    </row>
    <row r="24" spans="1:3" x14ac:dyDescent="0.25">
      <c r="A24" s="10" t="s">
        <v>30</v>
      </c>
      <c r="B24" s="16" t="s">
        <v>11</v>
      </c>
      <c r="C24" s="11">
        <f>+C23/C22-1</f>
        <v>0</v>
      </c>
    </row>
    <row r="25" spans="1:3" x14ac:dyDescent="0.25">
      <c r="A25" s="3"/>
      <c r="B25" s="3"/>
      <c r="C25" s="3"/>
    </row>
    <row r="26" spans="1:3" x14ac:dyDescent="0.25">
      <c r="A26" s="10"/>
      <c r="B26" s="10"/>
      <c r="C26" s="11"/>
    </row>
    <row r="27" spans="1:3" x14ac:dyDescent="0.25">
      <c r="A27" t="s">
        <v>28</v>
      </c>
      <c r="B27" s="15" t="s">
        <v>14</v>
      </c>
      <c r="C27" s="7">
        <f>+C11</f>
        <v>2.0193694601414722</v>
      </c>
    </row>
    <row r="28" spans="1:3" x14ac:dyDescent="0.25">
      <c r="A28" t="s">
        <v>29</v>
      </c>
      <c r="B28" s="15" t="s">
        <v>15</v>
      </c>
      <c r="C28" s="7">
        <f>+SUMPRODUCT(C4:C4,C15:C15,C19)/SUMPRODUCT(C6,C17)</f>
        <v>2.0193694601414722</v>
      </c>
    </row>
    <row r="29" spans="1:3" x14ac:dyDescent="0.25">
      <c r="A29" s="10" t="s">
        <v>30</v>
      </c>
      <c r="B29" s="16" t="s">
        <v>11</v>
      </c>
      <c r="C29" s="1">
        <f>+C28/C27-1</f>
        <v>0</v>
      </c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</sheetData>
  <mergeCells count="2">
    <mergeCell ref="E15:E16"/>
    <mergeCell ref="B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Simulation</vt:lpstr>
    </vt:vector>
  </TitlesOfParts>
  <Company>Gastransport Nord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rolf.wagner@gascade.de</dc:creator>
  <cp:lastModifiedBy>Wagner, Rolf</cp:lastModifiedBy>
  <dcterms:created xsi:type="dcterms:W3CDTF">2017-04-12T13:36:16Z</dcterms:created>
  <dcterms:modified xsi:type="dcterms:W3CDTF">2018-11-30T11:39:01Z</dcterms:modified>
</cp:coreProperties>
</file>